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xr:revisionPtr revIDLastSave="0" documentId="8_{977B724B-DEFA-438B-9CD2-D763D5BB21BA}" xr6:coauthVersionLast="47" xr6:coauthVersionMax="47" xr10:uidLastSave="{00000000-0000-0000-0000-000000000000}"/>
  <bookViews>
    <workbookView xWindow="1560" yWindow="1560" windowWidth="21600" windowHeight="11385" xr2:uid="{A5061D05-EA1F-4545-A0AD-4A3084C5B6F4}"/>
  </bookViews>
  <sheets>
    <sheet name="Herramienta" sheetId="1" r:id="rId1"/>
  </sheets>
  <externalReferences>
    <externalReference r:id="rId2"/>
  </externalReferences>
  <definedNames>
    <definedName name="CA_Loss">[1]Inputs!$C$21</definedName>
    <definedName name="DL_f">[1]Inputs!$G$23</definedName>
    <definedName name="DL_NormBW">[1]Inputs!$G$26</definedName>
    <definedName name="DL_NormLayers">[1]Inputs!$G$27</definedName>
    <definedName name="DL_OH">[1]Inputs!$G$24</definedName>
    <definedName name="DL_Qm">[1]Inputs!$G$21</definedName>
    <definedName name="DL_Rmax">[1]Inputs!$G$22</definedName>
    <definedName name="Subcarriers">[1]Inputs!$C$22</definedName>
    <definedName name="Symbols">[1]Inputs!$C$23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9" i="1" s="1"/>
  <c r="G17" i="1"/>
  <c r="C17" i="1"/>
  <c r="B12" i="1"/>
  <c r="B13" i="1" s="1"/>
  <c r="G11" i="1"/>
  <c r="C11" i="1"/>
  <c r="M6" i="1"/>
  <c r="K6" i="1"/>
  <c r="G6" i="1"/>
  <c r="C6" i="1"/>
  <c r="H5" i="1"/>
  <c r="D5" i="1"/>
  <c r="F3" i="1"/>
  <c r="F18" i="1" s="1"/>
  <c r="F19" i="1" s="1"/>
  <c r="B24" i="1" l="1"/>
  <c r="F12" i="1"/>
  <c r="F13" i="1" s="1"/>
  <c r="B23" i="1" s="1"/>
</calcChain>
</file>

<file path=xl/sharedStrings.xml><?xml version="1.0" encoding="utf-8"?>
<sst xmlns="http://schemas.openxmlformats.org/spreadsheetml/2006/main" count="64" uniqueCount="36">
  <si>
    <t>Tecnología</t>
  </si>
  <si>
    <t>5G</t>
  </si>
  <si>
    <t>Agregación de portadoras</t>
  </si>
  <si>
    <t>Sí</t>
  </si>
  <si>
    <t>Portadora 1</t>
  </si>
  <si>
    <t>Portadora 2</t>
  </si>
  <si>
    <t>DL 64QAM 2x2</t>
  </si>
  <si>
    <t>UL 16QAM 1x1</t>
  </si>
  <si>
    <t>FDD/TDD</t>
  </si>
  <si>
    <t>FDD</t>
  </si>
  <si>
    <t>TDD</t>
  </si>
  <si>
    <t>TDD (DL = 50%)</t>
  </si>
  <si>
    <t>TDD (UL = 50%)</t>
  </si>
  <si>
    <t>DL/UL</t>
  </si>
  <si>
    <t>50/50</t>
  </si>
  <si>
    <t>75/25</t>
  </si>
  <si>
    <t>4G</t>
  </si>
  <si>
    <t>BW</t>
  </si>
  <si>
    <t>MHz</t>
  </si>
  <si>
    <t>DL</t>
  </si>
  <si>
    <t>bits</t>
  </si>
  <si>
    <t>canales MIMO DL</t>
  </si>
  <si>
    <t>16QAM</t>
  </si>
  <si>
    <t>Modulación DL</t>
  </si>
  <si>
    <t>64QAM</t>
  </si>
  <si>
    <t>Eficiencia DL</t>
  </si>
  <si>
    <t>256QAM</t>
  </si>
  <si>
    <t>Velocidad nominal DL</t>
  </si>
  <si>
    <t>Mbps</t>
  </si>
  <si>
    <t>UL</t>
  </si>
  <si>
    <t>canales MIMO UL</t>
  </si>
  <si>
    <t>Modulación UL</t>
  </si>
  <si>
    <t>Eficiencia UL</t>
  </si>
  <si>
    <t>bps/Hz</t>
  </si>
  <si>
    <t>Velocidad nominal UL</t>
  </si>
  <si>
    <t>Velocidades nominales máximas conjunto portadoras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</si>
</sst>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1" xfId="0" applyFill="1" applyBorder="1"/>
    <xf numFmtId="49" fontId="0" fillId="3" borderId="2" xfId="0" applyNumberFormat="1" applyFill="1" applyBorder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/>
    <xf numFmtId="0" fontId="0" fillId="2" borderId="3" xfId="0" applyFill="1" applyBorder="1"/>
    <xf numFmtId="49" fontId="0" fillId="3" borderId="4" xfId="0" applyNumberFormat="1" applyFill="1" applyBorder="1" applyAlignment="1" applyProtection="1">
      <alignment horizontal="right"/>
      <protection locked="0"/>
    </xf>
    <xf numFmtId="0" fontId="0" fillId="0" borderId="7" xfId="0" applyBorder="1"/>
    <xf numFmtId="49" fontId="0" fillId="3" borderId="8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3" borderId="4" xfId="0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right"/>
    </xf>
    <xf numFmtId="0" fontId="5" fillId="0" borderId="0" xfId="0" applyFont="1" applyAlignment="1">
      <alignment horizontal="left" vertical="center"/>
    </xf>
    <xf numFmtId="0" fontId="0" fillId="4" borderId="1" xfId="0" applyFill="1" applyBorder="1"/>
    <xf numFmtId="0" fontId="0" fillId="4" borderId="2" xfId="0" applyFill="1" applyBorder="1" applyAlignment="1">
      <alignment horizontal="right"/>
    </xf>
    <xf numFmtId="0" fontId="0" fillId="3" borderId="8" xfId="0" applyFill="1" applyBorder="1" applyAlignment="1" applyProtection="1">
      <alignment horizontal="right"/>
      <protection locked="0"/>
    </xf>
    <xf numFmtId="1" fontId="2" fillId="0" borderId="0" xfId="0" applyNumberFormat="1" applyFont="1"/>
    <xf numFmtId="0" fontId="0" fillId="2" borderId="7" xfId="0" applyFill="1" applyBorder="1"/>
    <xf numFmtId="0" fontId="0" fillId="2" borderId="8" xfId="0" applyFill="1" applyBorder="1" applyAlignment="1">
      <alignment horizontal="right"/>
    </xf>
    <xf numFmtId="164" fontId="2" fillId="0" borderId="0" xfId="0" applyNumberFormat="1" applyFont="1"/>
    <xf numFmtId="165" fontId="0" fillId="2" borderId="4" xfId="1" applyNumberFormat="1" applyFont="1" applyFill="1" applyBorder="1" applyAlignment="1">
      <alignment horizontal="right"/>
    </xf>
    <xf numFmtId="43" fontId="0" fillId="0" borderId="0" xfId="1" applyFont="1"/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4" borderId="11" xfId="0" applyFill="1" applyBorder="1"/>
    <xf numFmtId="165" fontId="0" fillId="4" borderId="11" xfId="1" applyNumberFormat="1" applyFont="1" applyFill="1" applyBorder="1" applyAlignment="1">
      <alignment horizontal="right"/>
    </xf>
    <xf numFmtId="0" fontId="3" fillId="4" borderId="11" xfId="0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nmc365-my.sharepoint.com/personal/claudi_fauli_cnmc_es/Documents/Documentos/Super%20old%20PC/Proyectos/Calidad/Herramientas/sut-model-700mhz-3.6-3.8ghz-spectrum%20modificado.xlsm" TargetMode="External"/><Relationship Id="rId1" Type="http://schemas.openxmlformats.org/officeDocument/2006/relationships/externalLinkPath" Target="https://cnmc365-my.sharepoint.com/personal/claudi_fauli_cnmc_es/Documents/Documentos/Super%20old%20PC/Proyectos/CALIDAD/Throughput/sut-model-700mhz-3.6-3.8ghz-spectrum%20modificad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Inputs"/>
      <sheetName val="DL linkLevel"/>
      <sheetName val="UL linkLevel"/>
      <sheetName val="Sourc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3442-597F-4BA3-908F-3327AD9BB51D}">
  <dimension ref="A1:M24"/>
  <sheetViews>
    <sheetView tabSelected="1" workbookViewId="0">
      <selection activeCell="L14" sqref="L14"/>
    </sheetView>
  </sheetViews>
  <sheetFormatPr baseColWidth="10" defaultColWidth="11.42578125" defaultRowHeight="15" x14ac:dyDescent="0.25"/>
  <cols>
    <col min="1" max="1" width="23.85546875" bestFit="1" customWidth="1"/>
    <col min="2" max="2" width="9.28515625" customWidth="1"/>
    <col min="3" max="3" width="5.85546875" style="3" bestFit="1" customWidth="1"/>
    <col min="4" max="4" width="3" style="3" bestFit="1" customWidth="1"/>
    <col min="5" max="5" width="22.28515625" customWidth="1"/>
    <col min="6" max="6" width="8.42578125" bestFit="1" customWidth="1"/>
    <col min="7" max="7" width="5.5703125" style="4" bestFit="1" customWidth="1"/>
    <col min="8" max="8" width="3" style="4" bestFit="1" customWidth="1"/>
  </cols>
  <sheetData>
    <row r="1" spans="1:13" x14ac:dyDescent="0.25">
      <c r="A1" s="1" t="s">
        <v>0</v>
      </c>
      <c r="B1" s="2" t="s">
        <v>1</v>
      </c>
    </row>
    <row r="2" spans="1:13" ht="15.75" thickBot="1" x14ac:dyDescent="0.3">
      <c r="A2" s="5" t="s">
        <v>2</v>
      </c>
      <c r="B2" s="6" t="s">
        <v>3</v>
      </c>
    </row>
    <row r="3" spans="1:13" ht="15.75" thickBot="1" x14ac:dyDescent="0.3">
      <c r="F3" s="4">
        <f>IF(B2="No",0,1)</f>
        <v>1</v>
      </c>
    </row>
    <row r="4" spans="1:13" ht="15.75" thickBot="1" x14ac:dyDescent="0.3">
      <c r="A4" s="34" t="s">
        <v>4</v>
      </c>
      <c r="B4" s="35"/>
      <c r="C4" s="4"/>
      <c r="D4" s="4"/>
      <c r="E4" s="34" t="s">
        <v>5</v>
      </c>
      <c r="F4" s="35"/>
      <c r="J4" s="36" t="s">
        <v>6</v>
      </c>
      <c r="K4" s="37"/>
      <c r="L4" s="36" t="s">
        <v>7</v>
      </c>
      <c r="M4" s="37"/>
    </row>
    <row r="5" spans="1:13" ht="24.75" thickBot="1" x14ac:dyDescent="0.3">
      <c r="A5" s="7" t="s">
        <v>8</v>
      </c>
      <c r="B5" s="8" t="s">
        <v>9</v>
      </c>
      <c r="D5" s="9" t="str">
        <f>RIGHT(B6,LEN(B6)-FIND("/",B6))</f>
        <v>50</v>
      </c>
      <c r="E5" s="7" t="s">
        <v>8</v>
      </c>
      <c r="F5" s="8" t="s">
        <v>10</v>
      </c>
      <c r="H5" s="9" t="str">
        <f>RIGHT(F6,LEN(F6)-FIND("/",F6))</f>
        <v>25</v>
      </c>
      <c r="I5" s="10"/>
      <c r="J5" s="11" t="s">
        <v>9</v>
      </c>
      <c r="K5" s="11" t="s">
        <v>11</v>
      </c>
      <c r="L5" s="11" t="s">
        <v>9</v>
      </c>
      <c r="M5" s="11" t="s">
        <v>12</v>
      </c>
    </row>
    <row r="6" spans="1:13" ht="15.75" thickBot="1" x14ac:dyDescent="0.3">
      <c r="A6" s="7" t="s">
        <v>13</v>
      </c>
      <c r="B6" s="8" t="s">
        <v>14</v>
      </c>
      <c r="C6" s="9" t="str">
        <f>LEFT(B6,FIND("/",B6)-1)</f>
        <v>50</v>
      </c>
      <c r="D6" s="4"/>
      <c r="E6" s="7" t="s">
        <v>13</v>
      </c>
      <c r="F6" s="8" t="s">
        <v>15</v>
      </c>
      <c r="G6" s="9" t="str">
        <f>LEFT(F6,FIND("/",F6)-1)</f>
        <v>75</v>
      </c>
      <c r="I6" s="12" t="s">
        <v>16</v>
      </c>
      <c r="J6" s="13">
        <v>7.5</v>
      </c>
      <c r="K6" s="14">
        <f>J6/2</f>
        <v>3.75</v>
      </c>
      <c r="L6" s="13">
        <v>2.5</v>
      </c>
      <c r="M6" s="14">
        <f>L6/2</f>
        <v>1.25</v>
      </c>
    </row>
    <row r="7" spans="1:13" ht="15.75" thickBot="1" x14ac:dyDescent="0.3">
      <c r="A7" s="15" t="s">
        <v>17</v>
      </c>
      <c r="B7" s="16">
        <v>10</v>
      </c>
      <c r="C7" s="3" t="s">
        <v>18</v>
      </c>
      <c r="D7" s="4"/>
      <c r="E7" s="15" t="s">
        <v>17</v>
      </c>
      <c r="F7" s="16">
        <v>100</v>
      </c>
      <c r="I7" s="12" t="s">
        <v>1</v>
      </c>
      <c r="J7" s="14">
        <v>8</v>
      </c>
      <c r="K7" s="14">
        <v>4</v>
      </c>
      <c r="L7" s="14">
        <v>3</v>
      </c>
      <c r="M7" s="14">
        <v>1.5</v>
      </c>
    </row>
    <row r="8" spans="1:13" ht="15.75" thickBot="1" x14ac:dyDescent="0.3">
      <c r="A8" s="7"/>
      <c r="B8" s="17"/>
      <c r="C8" s="4"/>
      <c r="D8" s="4"/>
      <c r="E8" s="7"/>
      <c r="F8" s="17"/>
      <c r="I8" s="18"/>
    </row>
    <row r="9" spans="1:13" ht="15.75" thickBot="1" x14ac:dyDescent="0.3">
      <c r="A9" s="19" t="s">
        <v>19</v>
      </c>
      <c r="B9" s="20"/>
      <c r="C9" s="4"/>
      <c r="D9" s="4"/>
      <c r="E9" s="19" t="s">
        <v>19</v>
      </c>
      <c r="F9" s="20"/>
      <c r="I9" s="10"/>
      <c r="J9" s="11" t="s">
        <v>20</v>
      </c>
    </row>
    <row r="10" spans="1:13" ht="15.75" thickBot="1" x14ac:dyDescent="0.3">
      <c r="A10" s="7" t="s">
        <v>21</v>
      </c>
      <c r="B10" s="21">
        <v>2</v>
      </c>
      <c r="C10" s="4"/>
      <c r="D10" s="4"/>
      <c r="E10" s="7" t="s">
        <v>21</v>
      </c>
      <c r="F10" s="21">
        <v>4</v>
      </c>
      <c r="I10" s="12" t="s">
        <v>22</v>
      </c>
      <c r="J10" s="10">
        <v>4</v>
      </c>
    </row>
    <row r="11" spans="1:13" ht="15.75" thickBot="1" x14ac:dyDescent="0.3">
      <c r="A11" s="7" t="s">
        <v>23</v>
      </c>
      <c r="B11" s="21" t="s">
        <v>24</v>
      </c>
      <c r="C11" s="22">
        <f>VLOOKUP(B11,$I$10:$J$12,2,0)</f>
        <v>6</v>
      </c>
      <c r="D11" s="4"/>
      <c r="E11" s="7" t="s">
        <v>23</v>
      </c>
      <c r="F11" s="21" t="s">
        <v>24</v>
      </c>
      <c r="G11" s="22">
        <f>VLOOKUP(F11,$I$10:$J$12,2,0)</f>
        <v>6</v>
      </c>
      <c r="I11" s="12" t="s">
        <v>24</v>
      </c>
      <c r="J11" s="10">
        <v>6</v>
      </c>
    </row>
    <row r="12" spans="1:13" ht="15.75" thickBot="1" x14ac:dyDescent="0.3">
      <c r="A12" s="23" t="s">
        <v>25</v>
      </c>
      <c r="B12" s="24">
        <f>IF(B$5="FDD",VLOOKUP(B$1,$I$6:$M$7,2,0),VLOOKUP(B$1,$I$6:$M$7,3,0))</f>
        <v>8</v>
      </c>
      <c r="C12" s="25"/>
      <c r="D12" s="4"/>
      <c r="E12" s="23" t="s">
        <v>25</v>
      </c>
      <c r="F12" s="24">
        <f>IF(F$5="FDD",VLOOKUP(B1,$I$6:$M$7,2,0),VLOOKUP(B1,$I$6:$M$7,3,0))*F3</f>
        <v>4</v>
      </c>
      <c r="I12" s="12" t="s">
        <v>26</v>
      </c>
      <c r="J12" s="10">
        <v>8</v>
      </c>
    </row>
    <row r="13" spans="1:13" ht="15.75" thickBot="1" x14ac:dyDescent="0.3">
      <c r="A13" s="5" t="s">
        <v>27</v>
      </c>
      <c r="B13" s="26">
        <f>B$7*B12*(B10/2)*(C11/6)*(C6/50)</f>
        <v>80</v>
      </c>
      <c r="C13" s="3" t="s">
        <v>28</v>
      </c>
      <c r="D13" s="4"/>
      <c r="E13" s="5" t="s">
        <v>27</v>
      </c>
      <c r="F13" s="26">
        <f>F$7*F12*(F10/2)*(G11/6)*(G6/50)</f>
        <v>1200</v>
      </c>
      <c r="G13" s="3" t="s">
        <v>28</v>
      </c>
    </row>
    <row r="14" spans="1:13" ht="15.75" thickBot="1" x14ac:dyDescent="0.3">
      <c r="A14" s="7"/>
      <c r="B14" s="17"/>
      <c r="C14" s="25"/>
      <c r="D14" s="4"/>
      <c r="E14" s="7"/>
      <c r="F14" s="17"/>
    </row>
    <row r="15" spans="1:13" x14ac:dyDescent="0.25">
      <c r="A15" s="19" t="s">
        <v>29</v>
      </c>
      <c r="B15" s="20"/>
      <c r="C15" s="25"/>
      <c r="D15" s="4"/>
      <c r="E15" s="19" t="s">
        <v>29</v>
      </c>
      <c r="F15" s="20"/>
    </row>
    <row r="16" spans="1:13" x14ac:dyDescent="0.25">
      <c r="A16" s="7" t="s">
        <v>30</v>
      </c>
      <c r="B16" s="21">
        <v>1</v>
      </c>
      <c r="C16" s="4"/>
      <c r="D16" s="4"/>
      <c r="E16" s="7" t="s">
        <v>30</v>
      </c>
      <c r="F16" s="21">
        <v>2</v>
      </c>
      <c r="K16" s="27"/>
    </row>
    <row r="17" spans="1:11" x14ac:dyDescent="0.25">
      <c r="A17" s="7" t="s">
        <v>31</v>
      </c>
      <c r="B17" s="21" t="s">
        <v>24</v>
      </c>
      <c r="C17" s="22">
        <f>VLOOKUP(B17,$I$10:$J$12,2,0)</f>
        <v>6</v>
      </c>
      <c r="D17" s="4"/>
      <c r="E17" s="7" t="s">
        <v>31</v>
      </c>
      <c r="F17" s="21" t="s">
        <v>24</v>
      </c>
      <c r="G17" s="22">
        <f>VLOOKUP(F17,$I$10:$J$12,2,0)</f>
        <v>6</v>
      </c>
      <c r="K17" s="28"/>
    </row>
    <row r="18" spans="1:11" x14ac:dyDescent="0.25">
      <c r="A18" s="23" t="s">
        <v>32</v>
      </c>
      <c r="B18" s="24">
        <f>IF(B$5="FDD",VLOOKUP(B$1,$I$6:$M$7,4,0),VLOOKUP(B$1,$I$6:$M$7,5,0))</f>
        <v>3</v>
      </c>
      <c r="C18" s="3" t="s">
        <v>33</v>
      </c>
      <c r="D18" s="4"/>
      <c r="E18" s="23" t="s">
        <v>32</v>
      </c>
      <c r="F18" s="24">
        <f>IF(F$5="FDD",VLOOKUP(B1,$I$6:$M$7,4,0),VLOOKUP(B1,$I$6:$M$7,5,0))*F3</f>
        <v>1.5</v>
      </c>
      <c r="G18" s="3" t="s">
        <v>33</v>
      </c>
      <c r="I18" s="29"/>
      <c r="J18" s="29"/>
    </row>
    <row r="19" spans="1:11" ht="15.75" thickBot="1" x14ac:dyDescent="0.3">
      <c r="A19" s="5" t="s">
        <v>34</v>
      </c>
      <c r="B19" s="26">
        <f>B$7*B18*(B16/1)*(C17/4)*(D5/50)</f>
        <v>45</v>
      </c>
      <c r="C19" s="3" t="s">
        <v>28</v>
      </c>
      <c r="D19" s="4"/>
      <c r="E19" s="5" t="s">
        <v>34</v>
      </c>
      <c r="F19" s="26">
        <f>F$7*F18*(F16/1)*(G17/4)*(H5/50)</f>
        <v>225</v>
      </c>
      <c r="G19" s="3" t="s">
        <v>28</v>
      </c>
    </row>
    <row r="20" spans="1:11" x14ac:dyDescent="0.25">
      <c r="B20" s="30"/>
      <c r="F20" s="30"/>
    </row>
    <row r="21" spans="1:11" ht="15.75" thickBot="1" x14ac:dyDescent="0.3">
      <c r="B21" s="30"/>
      <c r="F21" s="30"/>
    </row>
    <row r="22" spans="1:11" ht="30" customHeight="1" thickBot="1" x14ac:dyDescent="0.3">
      <c r="A22" s="38" t="s">
        <v>35</v>
      </c>
      <c r="B22" s="39"/>
      <c r="C22" s="40"/>
      <c r="F22" s="30"/>
    </row>
    <row r="23" spans="1:11" ht="15.75" thickBot="1" x14ac:dyDescent="0.3">
      <c r="A23" s="31" t="s">
        <v>27</v>
      </c>
      <c r="B23" s="32">
        <f>IF(B2="Sí",B13+F13,MAX(B13,F13))</f>
        <v>1280</v>
      </c>
      <c r="C23" s="33" t="s">
        <v>28</v>
      </c>
      <c r="F23" s="30"/>
    </row>
    <row r="24" spans="1:11" ht="15.75" thickBot="1" x14ac:dyDescent="0.3">
      <c r="A24" s="31" t="s">
        <v>34</v>
      </c>
      <c r="B24" s="32">
        <f>IF(B2="Sí",B19+F19,MAX(B19,F19))</f>
        <v>270</v>
      </c>
      <c r="C24" s="33" t="s">
        <v>28</v>
      </c>
      <c r="F24" s="30"/>
    </row>
  </sheetData>
  <sheetProtection sheet="1" objects="1" scenarios="1"/>
  <mergeCells count="5">
    <mergeCell ref="A4:B4"/>
    <mergeCell ref="E4:F4"/>
    <mergeCell ref="J4:K4"/>
    <mergeCell ref="L4:M4"/>
    <mergeCell ref="A22:C22"/>
  </mergeCells>
  <dataValidations count="7">
    <dataValidation type="list" allowBlank="1" showInputMessage="1" showErrorMessage="1" sqref="B2" xr:uid="{B5E92859-5968-4917-B495-9CF35E892FE2}">
      <formula1>"Sí,No"</formula1>
    </dataValidation>
    <dataValidation type="list" allowBlank="1" showInputMessage="1" showErrorMessage="1" sqref="B7 F7" xr:uid="{CF0B287F-B8AF-428A-A9B6-E6BBF51E0B91}">
      <formula1>"10,15,20,25,30,40,50,60,70,80,90,100"</formula1>
    </dataValidation>
    <dataValidation type="list" allowBlank="1" showInputMessage="1" showErrorMessage="1" sqref="B6 F6" xr:uid="{0FCC6AFC-B7FA-4F9A-B5A0-7B776A68F553}">
      <formula1>"0/100,10/90,20/80,30/70,40/60,50/50,60/40,70/30,75/25,80/20,90/10,100/0"</formula1>
    </dataValidation>
    <dataValidation type="list" allowBlank="1" showInputMessage="1" showErrorMessage="1" sqref="B11 B17 F11 F17" xr:uid="{9640184D-1531-4C93-8DB9-CDD3EC78870F}">
      <formula1>"16QAM,64QAM,256QAM"</formula1>
    </dataValidation>
    <dataValidation type="list" allowBlank="1" showInputMessage="1" showErrorMessage="1" sqref="B10 B16 F10 F16" xr:uid="{660C1394-1795-42CE-B8D5-4AC890E236AD}">
      <formula1>"1,2,4,8,16,64"</formula1>
    </dataValidation>
    <dataValidation type="list" allowBlank="1" showInputMessage="1" showErrorMessage="1" sqref="B5 F5" xr:uid="{C9E280C1-5DAF-48DC-B683-3779E211D6B2}">
      <formula1>"FDD,TDD"</formula1>
    </dataValidation>
    <dataValidation type="list" allowBlank="1" showInputMessage="1" showErrorMessage="1" sqref="B1" xr:uid="{CA2F7DA4-8392-465E-8433-EE65EF1E77B2}">
      <formula1>"4G,5G"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Herramienta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Fauli Prats, Claudi</dc:creator>
  <cp:keywords/>
  <dc:description/>
  <cp:lastModifiedBy>Mate Bartolomé, María del Carmen</cp:lastModifiedBy>
  <cp:revision/>
  <dcterms:created xsi:type="dcterms:W3CDTF">2024-04-26T08:04:48Z</dcterms:created>
  <dcterms:modified xsi:type="dcterms:W3CDTF">2025-03-04T10:58:50Z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2024-04-26T08:04:56Z</vt:lpwstr>
  </property>
  <property fmtid="{D5CDD505-2E9C-101B-9397-08002B2CF9AE}" pid="4" name="MSIP_Label_858aaffc-186e-450b-9166-22662fc28ad1_Method">
    <vt:lpwstr>Standard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f19d4676-68ec-4b05-93f9-58628a1b571e</vt:lpwstr>
  </property>
  <property fmtid="{D5CDD505-2E9C-101B-9397-08002B2CF9AE}" pid="8" name="MSIP_Label_858aaffc-186e-450b-9166-22662fc28ad1_ContentBits">
    <vt:lpwstr>0</vt:lpwstr>
  </property>
</Properties>
</file>